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140" windowHeight="6900"/>
  </bookViews>
  <sheets>
    <sheet name="公示" sheetId="2" r:id="rId1"/>
  </sheets>
  <externalReferences>
    <externalReference r:id="rId2"/>
  </externalReferences>
  <definedNames>
    <definedName name="_xlnm._FilterDatabase" localSheetId="0" hidden="1">公示!$A$3:$O$4</definedName>
    <definedName name="_xlnm.Print_Titles" localSheetId="0">公示!$3:$3</definedName>
    <definedName name="公示">#REF!</definedName>
  </definedNames>
  <calcPr calcId="145621"/>
</workbook>
</file>

<file path=xl/calcChain.xml><?xml version="1.0" encoding="utf-8"?>
<calcChain xmlns="http://schemas.openxmlformats.org/spreadsheetml/2006/main">
  <c r="P12" i="2" l="1"/>
  <c r="O12" i="2"/>
  <c r="N12" i="2"/>
  <c r="M12" i="2"/>
  <c r="L12" i="2"/>
  <c r="K12" i="2"/>
  <c r="I12" i="2"/>
  <c r="P11" i="2"/>
  <c r="O11" i="2"/>
  <c r="N11" i="2"/>
  <c r="M11" i="2"/>
  <c r="L11" i="2"/>
  <c r="K11" i="2"/>
  <c r="I11" i="2"/>
  <c r="P10" i="2"/>
  <c r="O10" i="2"/>
  <c r="N10" i="2"/>
  <c r="M10" i="2"/>
  <c r="L10" i="2"/>
  <c r="K10" i="2"/>
  <c r="I10" i="2"/>
  <c r="P9" i="2"/>
  <c r="O9" i="2"/>
  <c r="N9" i="2"/>
  <c r="M9" i="2"/>
  <c r="L9" i="2"/>
  <c r="K9" i="2"/>
  <c r="I9" i="2"/>
  <c r="P8" i="2"/>
  <c r="O8" i="2"/>
  <c r="N8" i="2"/>
  <c r="M8" i="2"/>
  <c r="L8" i="2"/>
  <c r="K8" i="2"/>
  <c r="I8" i="2"/>
  <c r="P7" i="2"/>
  <c r="O7" i="2"/>
  <c r="N7" i="2"/>
  <c r="M7" i="2"/>
  <c r="L7" i="2"/>
  <c r="K7" i="2"/>
  <c r="I7" i="2"/>
  <c r="P5" i="2"/>
  <c r="O5" i="2"/>
  <c r="N5" i="2"/>
  <c r="M5" i="2"/>
  <c r="L5" i="2"/>
  <c r="K5" i="2"/>
  <c r="I5" i="2"/>
  <c r="P4" i="2"/>
  <c r="O4" i="2"/>
  <c r="N4" i="2"/>
  <c r="M4" i="2"/>
  <c r="L4" i="2"/>
  <c r="K4" i="2"/>
  <c r="I4" i="2"/>
</calcChain>
</file>

<file path=xl/sharedStrings.xml><?xml version="1.0" encoding="utf-8"?>
<sst xmlns="http://schemas.openxmlformats.org/spreadsheetml/2006/main" count="90" uniqueCount="52">
  <si>
    <t>附件</t>
  </si>
  <si>
    <t>桂林市检察机关2025年度拟录用公务员名单（共9人）</t>
  </si>
  <si>
    <t>序号</t>
  </si>
  <si>
    <t>招录机关名称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</si>
  <si>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</si>
  <si>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</si>
  <si>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</si>
  <si>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</si>
  <si>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</si>
  <si>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</si>
  <si>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</si>
  <si>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工作单位或          毕业院校</t>
  </si>
  <si>
    <t>行政职业能力测验成绩</t>
  </si>
  <si>
    <t>申论       成绩</t>
  </si>
  <si>
    <t>少数民族照顾加分</t>
  </si>
  <si>
    <t>笔试总成绩</t>
  </si>
  <si>
    <t>面试成绩</t>
  </si>
  <si>
    <t>综合成绩（=笔试总成绩×50%+面试成绩）</t>
  </si>
  <si>
    <t>桂林市人民检察院</t>
  </si>
  <si>
    <t>司法警察职位</t>
  </si>
  <si>
    <t>45030025</t>
  </si>
  <si>
    <t>周洁</t>
  </si>
  <si>
    <t>女</t>
  </si>
  <si>
    <t>侗族</t>
  </si>
  <si>
    <t>龙胜各族自治县泗水乡乡村建设综合保障中心</t>
  </si>
  <si>
    <t>桂林市人民检察院及基层人民检察院</t>
  </si>
  <si>
    <t>45030026</t>
  </si>
  <si>
    <t>阳科</t>
  </si>
  <si>
    <t>男</t>
  </si>
  <si>
    <t>汉族</t>
  </si>
  <si>
    <t>金秀瑶族自治县电子商务服务中心</t>
  </si>
  <si>
    <t>丘宇</t>
  </si>
  <si>
    <t>桂林市七星区人民检察院</t>
  </si>
  <si>
    <t>桂林市基层人民检察院</t>
  </si>
  <si>
    <t>司法行政职位一</t>
  </si>
  <si>
    <t>45030027</t>
  </si>
  <si>
    <t>唐雨灿</t>
  </si>
  <si>
    <t>黑龙江大学</t>
  </si>
  <si>
    <t>邝思薇</t>
  </si>
  <si>
    <t>永福县城市管理监督局</t>
  </si>
  <si>
    <t>巫镇初</t>
  </si>
  <si>
    <t>武汉大学</t>
  </si>
  <si>
    <t>司法行政职位二</t>
  </si>
  <si>
    <t>45030028</t>
  </si>
  <si>
    <t>李玲</t>
  </si>
  <si>
    <t>广西职业师范学院</t>
  </si>
  <si>
    <t>马丽莎</t>
  </si>
  <si>
    <t>满族</t>
  </si>
  <si>
    <t>容县人大信息和代表履职服务中心</t>
  </si>
  <si>
    <t>林曦</t>
  </si>
  <si>
    <t>桂林市疾病预防控制中心</t>
  </si>
  <si>
    <t>女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</si>
</sst>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9" formatCode="0_ "/>
    <numFmt numFmtId="180" formatCode="0.00_ "/>
  </numFmts>
  <fonts count="10">
    <font>
      <sz val="10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/>
    <xf numFmtId="0" fontId="1" fillId="0" borderId="0" xfId="0" applyFont="1"/>
    <xf numFmtId="180" fontId="1" fillId="0" borderId="0" xfId="0" applyNumberFormat="1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8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gxxc/&#35885;&#36726;/&#24178;&#37096;&#31185;/2025/1.0&#36827;&#20154;/&#20844;&#21153;&#21592;&#25307;&#24405;/3&#38750;&#21161;&#29702;&#32844;&#20301;/5&#32771;&#23519;/1&#32452;&#32455;&#37096;&#19979;&#21457;/&#26690;&#26519;&#24066;&#20154;&#27665;&#26816;&#23519;&#38498;&#65288;&#20307;&#26816;&#21512;&#26684;&#20154;&#21592;&#24773;&#20917;&#65289;&#23494;&#30721;9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考察名单"/>
    </sheetNames>
    <sheetDataSet>
      <sheetData sheetId="0">
        <row r="2">
          <cell r="B2" t="str">
            <v>周洁</v>
          </cell>
          <cell r="C2" t="str">
            <v>女</v>
          </cell>
          <cell r="D2" t="str">
            <v>侗族</v>
          </cell>
          <cell r="E2">
            <v>31030103015</v>
          </cell>
          <cell r="F2" t="str">
            <v>桂林市人民检察院</v>
          </cell>
          <cell r="G2" t="str">
            <v>桂林市人民检察院</v>
          </cell>
          <cell r="H2" t="str">
            <v>司法警察职位</v>
          </cell>
          <cell r="I2" t="str">
            <v>45030025</v>
          </cell>
          <cell r="J2" t="str">
            <v>18707832896</v>
          </cell>
          <cell r="K2" t="str">
            <v>1525538931@qq.com</v>
          </cell>
          <cell r="L2">
            <v>65</v>
          </cell>
          <cell r="M2">
            <v>64</v>
          </cell>
          <cell r="N2">
            <v>0</v>
          </cell>
          <cell r="O2">
            <v>3</v>
          </cell>
          <cell r="P2">
            <v>132</v>
          </cell>
          <cell r="Q2">
            <v>80.599999999999994</v>
          </cell>
          <cell r="R2">
            <v>146.6</v>
          </cell>
        </row>
        <row r="3">
          <cell r="B3" t="str">
            <v>阳科</v>
          </cell>
          <cell r="C3" t="str">
            <v>男</v>
          </cell>
          <cell r="D3" t="str">
            <v>汉族</v>
          </cell>
          <cell r="E3">
            <v>31030103202</v>
          </cell>
          <cell r="F3" t="str">
            <v>桂林市人民检察院</v>
          </cell>
          <cell r="G3" t="str">
            <v>桂林市人民检察院及基层人民检察院</v>
          </cell>
          <cell r="H3" t="str">
            <v>司法警察职位</v>
          </cell>
          <cell r="I3" t="str">
            <v>45030026</v>
          </cell>
          <cell r="J3" t="str">
            <v>18777355527</v>
          </cell>
          <cell r="K3" t="str">
            <v>292932712@qq.com</v>
          </cell>
          <cell r="L3">
            <v>62.5</v>
          </cell>
          <cell r="M3">
            <v>70.5</v>
          </cell>
          <cell r="N3">
            <v>0</v>
          </cell>
          <cell r="O3">
            <v>0</v>
          </cell>
          <cell r="P3">
            <v>133</v>
          </cell>
          <cell r="Q3">
            <v>85</v>
          </cell>
          <cell r="R3">
            <v>151.5</v>
          </cell>
        </row>
        <row r="4">
          <cell r="B4" t="str">
            <v>唐雨灿</v>
          </cell>
          <cell r="C4" t="str">
            <v>女</v>
          </cell>
          <cell r="D4" t="str">
            <v>汉族</v>
          </cell>
          <cell r="E4">
            <v>21030301226</v>
          </cell>
          <cell r="F4" t="str">
            <v>桂林市人民检察院</v>
          </cell>
          <cell r="G4" t="str">
            <v>桂林市基层人民检察院</v>
          </cell>
          <cell r="H4" t="str">
            <v>司法行政职位一</v>
          </cell>
          <cell r="I4" t="str">
            <v>45030027</v>
          </cell>
          <cell r="J4" t="str">
            <v>15717735415</v>
          </cell>
          <cell r="K4" t="str">
            <v>3197719566@qq.com</v>
          </cell>
          <cell r="L4">
            <v>74.400000000000006</v>
          </cell>
          <cell r="M4">
            <v>74</v>
          </cell>
          <cell r="N4">
            <v>0</v>
          </cell>
          <cell r="O4">
            <v>0</v>
          </cell>
          <cell r="P4">
            <v>148.4</v>
          </cell>
          <cell r="Q4">
            <v>80.8</v>
          </cell>
          <cell r="R4">
            <v>155</v>
          </cell>
        </row>
        <row r="5">
          <cell r="B5" t="str">
            <v>邝思薇</v>
          </cell>
          <cell r="C5" t="str">
            <v>女</v>
          </cell>
          <cell r="D5" t="str">
            <v>汉族</v>
          </cell>
          <cell r="E5">
            <v>21030301729</v>
          </cell>
          <cell r="F5" t="str">
            <v>桂林市人民检察院</v>
          </cell>
          <cell r="G5" t="str">
            <v>桂林市基层人民检察院</v>
          </cell>
          <cell r="H5" t="str">
            <v>司法行政职位一</v>
          </cell>
          <cell r="I5" t="str">
            <v>45030027</v>
          </cell>
          <cell r="J5" t="str">
            <v>18577327470</v>
          </cell>
          <cell r="K5" t="str">
            <v>403489808@qq.com</v>
          </cell>
          <cell r="L5">
            <v>69.900000000000006</v>
          </cell>
          <cell r="M5">
            <v>71.5</v>
          </cell>
          <cell r="N5">
            <v>0</v>
          </cell>
          <cell r="O5">
            <v>0</v>
          </cell>
          <cell r="P5">
            <v>141.4</v>
          </cell>
          <cell r="Q5">
            <v>79.900000000000006</v>
          </cell>
          <cell r="R5">
            <v>150.6</v>
          </cell>
        </row>
        <row r="6">
          <cell r="B6" t="str">
            <v>巫镇初</v>
          </cell>
          <cell r="C6" t="str">
            <v>男</v>
          </cell>
          <cell r="D6" t="str">
            <v>汉族</v>
          </cell>
          <cell r="E6">
            <v>21030301621</v>
          </cell>
          <cell r="F6" t="str">
            <v>桂林市人民检察院</v>
          </cell>
          <cell r="G6" t="str">
            <v>桂林市基层人民检察院</v>
          </cell>
          <cell r="H6" t="str">
            <v>司法行政职位一</v>
          </cell>
          <cell r="I6" t="str">
            <v>45030027</v>
          </cell>
          <cell r="J6" t="str">
            <v>13617844031</v>
          </cell>
          <cell r="K6" t="str">
            <v>1158735135@qq.com</v>
          </cell>
          <cell r="L6">
            <v>75.099999999999994</v>
          </cell>
          <cell r="M6">
            <v>65</v>
          </cell>
          <cell r="N6">
            <v>0</v>
          </cell>
          <cell r="O6">
            <v>0</v>
          </cell>
          <cell r="P6">
            <v>140.1</v>
          </cell>
          <cell r="Q6">
            <v>79.7</v>
          </cell>
          <cell r="R6">
            <v>149.75</v>
          </cell>
        </row>
        <row r="7">
          <cell r="B7" t="str">
            <v>李玲</v>
          </cell>
          <cell r="C7" t="str">
            <v>女</v>
          </cell>
          <cell r="D7" t="str">
            <v>汉族</v>
          </cell>
          <cell r="E7">
            <v>21030300718</v>
          </cell>
          <cell r="F7" t="str">
            <v>桂林市人民检察院</v>
          </cell>
          <cell r="G7" t="str">
            <v>桂林市基层人民检察院</v>
          </cell>
          <cell r="H7" t="str">
            <v>司法行政职位二</v>
          </cell>
          <cell r="I7" t="str">
            <v>45030028</v>
          </cell>
          <cell r="J7" t="str">
            <v>18078322002</v>
          </cell>
          <cell r="K7" t="str">
            <v>2232424657@qq.com</v>
          </cell>
          <cell r="L7">
            <v>74.099999999999994</v>
          </cell>
          <cell r="M7">
            <v>70</v>
          </cell>
          <cell r="N7">
            <v>0</v>
          </cell>
          <cell r="O7">
            <v>0</v>
          </cell>
          <cell r="P7">
            <v>144.1</v>
          </cell>
          <cell r="Q7">
            <v>84.4</v>
          </cell>
          <cell r="R7">
            <v>156.44999999999999</v>
          </cell>
        </row>
        <row r="8">
          <cell r="B8" t="str">
            <v>马丽莎</v>
          </cell>
          <cell r="C8" t="str">
            <v>女</v>
          </cell>
          <cell r="D8" t="str">
            <v>满族</v>
          </cell>
          <cell r="E8">
            <v>21030301427</v>
          </cell>
          <cell r="F8" t="str">
            <v>桂林市人民检察院</v>
          </cell>
          <cell r="G8" t="str">
            <v>桂林市基层人民检察院</v>
          </cell>
          <cell r="H8" t="str">
            <v>司法行政职位二</v>
          </cell>
          <cell r="I8" t="str">
            <v>45030028</v>
          </cell>
          <cell r="J8" t="str">
            <v>13307850818</v>
          </cell>
          <cell r="K8" t="str">
            <v>382596173@qq.com</v>
          </cell>
          <cell r="L8">
            <v>67.400000000000006</v>
          </cell>
          <cell r="M8">
            <v>66</v>
          </cell>
          <cell r="N8">
            <v>0</v>
          </cell>
          <cell r="O8">
            <v>3</v>
          </cell>
          <cell r="P8">
            <v>136.4</v>
          </cell>
          <cell r="Q8">
            <v>82.1</v>
          </cell>
          <cell r="R8">
            <v>150.30000000000001</v>
          </cell>
        </row>
        <row r="9">
          <cell r="B9" t="str">
            <v>林曦</v>
          </cell>
          <cell r="C9" t="str">
            <v>女</v>
          </cell>
          <cell r="D9" t="str">
            <v>汉族</v>
          </cell>
          <cell r="E9">
            <v>21030301306</v>
          </cell>
          <cell r="F9" t="str">
            <v>桂林市人民检察院</v>
          </cell>
          <cell r="G9" t="str">
            <v>桂林市基层人民检察院</v>
          </cell>
          <cell r="H9" t="str">
            <v>司法行政职位二</v>
          </cell>
          <cell r="I9" t="str">
            <v>45030028</v>
          </cell>
          <cell r="J9" t="str">
            <v>18878790785</v>
          </cell>
          <cell r="K9" t="str">
            <v>477917974@qq.com</v>
          </cell>
          <cell r="L9">
            <v>71.5</v>
          </cell>
          <cell r="M9">
            <v>62.5</v>
          </cell>
          <cell r="N9">
            <v>0</v>
          </cell>
          <cell r="O9">
            <v>0</v>
          </cell>
          <cell r="P9">
            <v>134</v>
          </cell>
          <cell r="Q9">
            <v>82.1</v>
          </cell>
          <cell r="R9">
            <v>149.1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12"/>
  <sheetViews>
    <sheetView tabSelected="1" zoomScale="82" zoomScaleNormal="82" workbookViewId="0">
      <selection activeCell="I15" sqref="I15"/>
    </sheetView>
  </sheetViews>
  <sheetFormatPr defaultColWidth="9" defaultRowHeight="12"/>
  <cols>
    <col min="1" max="1" width="5.85546875" style="2" customWidth="1"/>
    <col min="2" max="2" width="19" style="3" customWidth="1"/>
    <col min="3" max="3" width="22.7109375" style="3" customWidth="1"/>
    <col min="4" max="4" width="9.7109375" style="3" customWidth="1"/>
    <col min="5" max="5" width="10" style="3" customWidth="1"/>
    <col min="6" max="6" width="7.7109375" style="3" customWidth="1"/>
    <col min="7" max="7" width="4.7109375" style="3" customWidth="1"/>
    <col min="8" max="8" width="6.7109375" style="3" customWidth="1"/>
    <col min="9" max="9" width="14.140625" style="3" customWidth="1"/>
    <col min="10" max="10" width="14.5703125" style="3" customWidth="1"/>
    <col min="11" max="11" width="8.7109375" style="3" customWidth="1"/>
    <col min="12" max="12" width="9" style="4" customWidth="1"/>
    <col min="13" max="13" width="7.140625" style="3" customWidth="1"/>
    <col min="14" max="14" width="9.5703125" style="3" customWidth="1"/>
    <col min="15" max="15" width="8.7109375" style="3" customWidth="1"/>
    <col min="16" max="16" width="13.42578125" style="3" customWidth="1"/>
    <col min="17" max="16384" width="9" style="3"/>
  </cols>
  <sheetData>
    <row r="1" spans="1:16381" ht="18" customHeight="1">
      <c r="A1" s="21" t="s">
        <v>0</v>
      </c>
      <c r="B1" s="21"/>
    </row>
    <row r="2" spans="1:16381" ht="35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381" s="1" customFormat="1" ht="63.9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</row>
    <row r="4" spans="1:16381" ht="45" customHeight="1">
      <c r="A4" s="7">
        <v>1</v>
      </c>
      <c r="B4" s="8" t="s">
        <v>18</v>
      </c>
      <c r="C4" s="8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1">
        <f>VLOOKUP(F4,[1]考察名单!$B$2:$E$9,4,0)</f>
        <v>31030103015</v>
      </c>
      <c r="J4" s="12" t="s">
        <v>24</v>
      </c>
      <c r="K4" s="13">
        <f>VLOOKUP(F4,[1]考察名单!$B$2:$L$9,11,0)</f>
        <v>65</v>
      </c>
      <c r="L4" s="13">
        <f>VLOOKUP(F4,[1]考察名单!$B$2:$M$9,12,0)</f>
        <v>64</v>
      </c>
      <c r="M4" s="17">
        <f>VLOOKUP(F4,[1]考察名单!$B$2:$O$9,14,0)</f>
        <v>3</v>
      </c>
      <c r="N4" s="13">
        <f>VLOOKUP(F4,[1]考察名单!$B$2:$P$9,15,0)</f>
        <v>132</v>
      </c>
      <c r="O4" s="15">
        <f>VLOOKUP(F4,[1]考察名单!$B$2:$Q$9,16,0)</f>
        <v>80.599999999999994</v>
      </c>
      <c r="P4" s="18">
        <f>VLOOKUP(F4,[1]考察名单!$B$2:$R$9,17,0)</f>
        <v>146.6</v>
      </c>
    </row>
    <row r="5" spans="1:16381" ht="45" customHeight="1">
      <c r="A5" s="7">
        <v>2</v>
      </c>
      <c r="B5" s="8" t="s">
        <v>18</v>
      </c>
      <c r="C5" s="8" t="s">
        <v>25</v>
      </c>
      <c r="D5" s="9" t="s">
        <v>19</v>
      </c>
      <c r="E5" s="9" t="s">
        <v>26</v>
      </c>
      <c r="F5" s="9" t="s">
        <v>27</v>
      </c>
      <c r="G5" s="9" t="s">
        <v>28</v>
      </c>
      <c r="H5" s="9" t="s">
        <v>29</v>
      </c>
      <c r="I5" s="11">
        <f>VLOOKUP(F5,[1]考察名单!$B$2:$E$9,4,0)</f>
        <v>31030103202</v>
      </c>
      <c r="J5" s="14" t="s">
        <v>30</v>
      </c>
      <c r="K5" s="15">
        <f>VLOOKUP(F5,[1]考察名单!$B$2:$L$9,11,0)</f>
        <v>62.5</v>
      </c>
      <c r="L5" s="15">
        <f>VLOOKUP(F5,[1]考察名单!$B$2:$M$9,12,0)</f>
        <v>70.5</v>
      </c>
      <c r="M5" s="17">
        <f>VLOOKUP(F5,[1]考察名单!$B$2:$O$9,14,0)</f>
        <v>0</v>
      </c>
      <c r="N5" s="13">
        <f>VLOOKUP(F5,[1]考察名单!$B$2:$P$9,15,0)</f>
        <v>133</v>
      </c>
      <c r="O5" s="19">
        <f>VLOOKUP(F5,[1]考察名单!$B$2:$Q$9,16,0)</f>
        <v>85</v>
      </c>
      <c r="P5" s="18">
        <f>VLOOKUP(F5,[1]考察名单!$B$2:$R$9,17,0)</f>
        <v>151.5</v>
      </c>
    </row>
    <row r="6" spans="1:16381" ht="45" customHeight="1">
      <c r="A6" s="7">
        <v>3</v>
      </c>
      <c r="B6" s="8" t="s">
        <v>18</v>
      </c>
      <c r="C6" s="8" t="s">
        <v>25</v>
      </c>
      <c r="D6" s="9" t="s">
        <v>19</v>
      </c>
      <c r="E6" s="9" t="s">
        <v>26</v>
      </c>
      <c r="F6" s="9" t="s">
        <v>31</v>
      </c>
      <c r="G6" s="9" t="s">
        <v>28</v>
      </c>
      <c r="H6" s="9" t="s">
        <v>29</v>
      </c>
      <c r="I6" s="11">
        <v>31030103022</v>
      </c>
      <c r="J6" s="16" t="s">
        <v>32</v>
      </c>
      <c r="K6" s="15">
        <v>70.2</v>
      </c>
      <c r="L6" s="13">
        <v>60</v>
      </c>
      <c r="M6" s="17">
        <v>0</v>
      </c>
      <c r="N6" s="15">
        <v>130.19999999999999</v>
      </c>
      <c r="O6" s="15">
        <v>83.3</v>
      </c>
      <c r="P6" s="18">
        <v>148.4</v>
      </c>
    </row>
    <row r="7" spans="1:16381" ht="45" customHeight="1">
      <c r="A7" s="7">
        <v>4</v>
      </c>
      <c r="B7" s="8" t="s">
        <v>18</v>
      </c>
      <c r="C7" s="8" t="s">
        <v>33</v>
      </c>
      <c r="D7" s="9" t="s">
        <v>34</v>
      </c>
      <c r="E7" s="9" t="s">
        <v>35</v>
      </c>
      <c r="F7" s="10" t="s">
        <v>36</v>
      </c>
      <c r="G7" s="9" t="s">
        <v>51</v>
      </c>
      <c r="H7" s="9" t="s">
        <v>29</v>
      </c>
      <c r="I7" s="11">
        <f>VLOOKUP(F7,[1]考察名单!$B$2:$E$9,4,0)</f>
        <v>21030301226</v>
      </c>
      <c r="J7" s="16" t="s">
        <v>37</v>
      </c>
      <c r="K7" s="15">
        <f>VLOOKUP(F7,[1]考察名单!$B$2:$L$9,11,0)</f>
        <v>74.400000000000006</v>
      </c>
      <c r="L7" s="13">
        <f>VLOOKUP(F7,[1]考察名单!$B$2:$M$9,12,0)</f>
        <v>74</v>
      </c>
      <c r="M7" s="17">
        <f>VLOOKUP(F7,[1]考察名单!$B$2:$O$9,14,0)</f>
        <v>0</v>
      </c>
      <c r="N7" s="15">
        <f>VLOOKUP(F7,[1]考察名单!$B$2:$P$9,15,0)</f>
        <v>148.4</v>
      </c>
      <c r="O7" s="15">
        <f>VLOOKUP(F7,[1]考察名单!$B$2:$Q$9,16,0)</f>
        <v>80.8</v>
      </c>
      <c r="P7" s="18">
        <f>VLOOKUP(F7,[1]考察名单!$B$2:$R$9,17,0)</f>
        <v>155</v>
      </c>
    </row>
    <row r="8" spans="1:16381" ht="45" customHeight="1">
      <c r="A8" s="7">
        <v>5</v>
      </c>
      <c r="B8" s="8" t="s">
        <v>18</v>
      </c>
      <c r="C8" s="8" t="s">
        <v>33</v>
      </c>
      <c r="D8" s="9" t="s">
        <v>34</v>
      </c>
      <c r="E8" s="9" t="s">
        <v>35</v>
      </c>
      <c r="F8" s="10" t="s">
        <v>38</v>
      </c>
      <c r="G8" s="9" t="s">
        <v>22</v>
      </c>
      <c r="H8" s="9" t="s">
        <v>29</v>
      </c>
      <c r="I8" s="11">
        <f>VLOOKUP(F8,[1]考察名单!$B$2:$E$9,4,0)</f>
        <v>21030301729</v>
      </c>
      <c r="J8" s="16" t="s">
        <v>39</v>
      </c>
      <c r="K8" s="15">
        <f>VLOOKUP(F8,[1]考察名单!$B$2:$L$9,11,0)</f>
        <v>69.900000000000006</v>
      </c>
      <c r="L8" s="15">
        <f>VLOOKUP(F8,[1]考察名单!$B$2:$M$9,12,0)</f>
        <v>71.5</v>
      </c>
      <c r="M8" s="17">
        <f>VLOOKUP(F8,[1]考察名单!$B$2:$O$9,14,0)</f>
        <v>0</v>
      </c>
      <c r="N8" s="15">
        <f>VLOOKUP(F8,[1]考察名单!$B$2:$P$9,15,0)</f>
        <v>141.4</v>
      </c>
      <c r="O8" s="15">
        <f>VLOOKUP(F8,[1]考察名单!$B$2:$Q$9,16,0)</f>
        <v>79.900000000000006</v>
      </c>
      <c r="P8" s="18">
        <f>VLOOKUP(F8,[1]考察名单!$B$2:$R$9,17,0)</f>
        <v>150.6</v>
      </c>
    </row>
    <row r="9" spans="1:16381" ht="45" customHeight="1">
      <c r="A9" s="7">
        <v>6</v>
      </c>
      <c r="B9" s="8" t="s">
        <v>18</v>
      </c>
      <c r="C9" s="8" t="s">
        <v>33</v>
      </c>
      <c r="D9" s="9" t="s">
        <v>34</v>
      </c>
      <c r="E9" s="9" t="s">
        <v>35</v>
      </c>
      <c r="F9" s="10" t="s">
        <v>40</v>
      </c>
      <c r="G9" s="9" t="s">
        <v>28</v>
      </c>
      <c r="H9" s="9" t="s">
        <v>29</v>
      </c>
      <c r="I9" s="11">
        <f>VLOOKUP(F9,[1]考察名单!$B$2:$E$9,4,0)</f>
        <v>21030301621</v>
      </c>
      <c r="J9" s="16" t="s">
        <v>41</v>
      </c>
      <c r="K9" s="15">
        <f>VLOOKUP(F9,[1]考察名单!$B$2:$L$9,11,0)</f>
        <v>75.099999999999994</v>
      </c>
      <c r="L9" s="13">
        <f>VLOOKUP(F9,[1]考察名单!$B$2:$M$9,12,0)</f>
        <v>65</v>
      </c>
      <c r="M9" s="17">
        <f>VLOOKUP(F9,[1]考察名单!$B$2:$O$9,14,0)</f>
        <v>0</v>
      </c>
      <c r="N9" s="15">
        <f>VLOOKUP(F9,[1]考察名单!$B$2:$P$9,15,0)</f>
        <v>140.1</v>
      </c>
      <c r="O9" s="15">
        <f>VLOOKUP(F9,[1]考察名单!$B$2:$Q$9,16,0)</f>
        <v>79.7</v>
      </c>
      <c r="P9" s="18">
        <f>VLOOKUP(F9,[1]考察名单!$B$2:$R$9,17,0)</f>
        <v>149.75</v>
      </c>
    </row>
    <row r="10" spans="1:16381" ht="45" customHeight="1">
      <c r="A10" s="7">
        <v>7</v>
      </c>
      <c r="B10" s="8" t="s">
        <v>18</v>
      </c>
      <c r="C10" s="8" t="s">
        <v>33</v>
      </c>
      <c r="D10" s="9" t="s">
        <v>42</v>
      </c>
      <c r="E10" s="9" t="s">
        <v>43</v>
      </c>
      <c r="F10" s="10" t="s">
        <v>44</v>
      </c>
      <c r="G10" s="9" t="s">
        <v>22</v>
      </c>
      <c r="H10" s="9" t="s">
        <v>29</v>
      </c>
      <c r="I10" s="11">
        <f>VLOOKUP(F10,[1]考察名单!$B$2:$E$9,4,0)</f>
        <v>21030300718</v>
      </c>
      <c r="J10" s="16" t="s">
        <v>45</v>
      </c>
      <c r="K10" s="15">
        <f>VLOOKUP(F10,[1]考察名单!$B$2:$L$9,11,0)</f>
        <v>74.099999999999994</v>
      </c>
      <c r="L10" s="13">
        <f>VLOOKUP(F10,[1]考察名单!$B$2:$M$9,12,0)</f>
        <v>70</v>
      </c>
      <c r="M10" s="17">
        <f>VLOOKUP(F10,[1]考察名单!$B$2:$O$9,14,0)</f>
        <v>0</v>
      </c>
      <c r="N10" s="15">
        <f>VLOOKUP(F10,[1]考察名单!$B$2:$P$9,15,0)</f>
        <v>144.1</v>
      </c>
      <c r="O10" s="15">
        <f>VLOOKUP(F10,[1]考察名单!$B$2:$Q$9,16,0)</f>
        <v>84.4</v>
      </c>
      <c r="P10" s="18">
        <f>VLOOKUP(F10,[1]考察名单!$B$2:$R$9,17,0)</f>
        <v>156.44999999999999</v>
      </c>
    </row>
    <row r="11" spans="1:16381" ht="45" customHeight="1">
      <c r="A11" s="7">
        <v>8</v>
      </c>
      <c r="B11" s="8" t="s">
        <v>18</v>
      </c>
      <c r="C11" s="8" t="s">
        <v>33</v>
      </c>
      <c r="D11" s="9" t="s">
        <v>42</v>
      </c>
      <c r="E11" s="9" t="s">
        <v>43</v>
      </c>
      <c r="F11" s="10" t="s">
        <v>46</v>
      </c>
      <c r="G11" s="9" t="s">
        <v>22</v>
      </c>
      <c r="H11" s="9" t="s">
        <v>47</v>
      </c>
      <c r="I11" s="11">
        <f>VLOOKUP(F11,[1]考察名单!$B$2:$E$9,4,0)</f>
        <v>21030301427</v>
      </c>
      <c r="J11" s="16" t="s">
        <v>48</v>
      </c>
      <c r="K11" s="15">
        <f>VLOOKUP(F11,[1]考察名单!$B$2:$L$9,11,0)</f>
        <v>67.400000000000006</v>
      </c>
      <c r="L11" s="13">
        <f>VLOOKUP(F11,[1]考察名单!$B$2:$M$9,12,0)</f>
        <v>66</v>
      </c>
      <c r="M11" s="17">
        <f>VLOOKUP(F11,[1]考察名单!$B$2:$O$9,14,0)</f>
        <v>3</v>
      </c>
      <c r="N11" s="15">
        <f>VLOOKUP(F11,[1]考察名单!$B$2:$P$9,15,0)</f>
        <v>136.4</v>
      </c>
      <c r="O11" s="15">
        <f>VLOOKUP(F11,[1]考察名单!$B$2:$Q$9,16,0)</f>
        <v>82.1</v>
      </c>
      <c r="P11" s="18">
        <f>VLOOKUP(F11,[1]考察名单!$B$2:$R$9,17,0)</f>
        <v>150.30000000000001</v>
      </c>
    </row>
    <row r="12" spans="1:16381" ht="45" customHeight="1">
      <c r="A12" s="7">
        <v>9</v>
      </c>
      <c r="B12" s="8" t="s">
        <v>18</v>
      </c>
      <c r="C12" s="8" t="s">
        <v>33</v>
      </c>
      <c r="D12" s="9" t="s">
        <v>42</v>
      </c>
      <c r="E12" s="9" t="s">
        <v>43</v>
      </c>
      <c r="F12" s="10" t="s">
        <v>49</v>
      </c>
      <c r="G12" s="9" t="s">
        <v>22</v>
      </c>
      <c r="H12" s="9" t="s">
        <v>29</v>
      </c>
      <c r="I12" s="11">
        <f>VLOOKUP(F12,[1]考察名单!$B$2:$E$9,4,0)</f>
        <v>21030301306</v>
      </c>
      <c r="J12" s="16" t="s">
        <v>50</v>
      </c>
      <c r="K12" s="15">
        <f>VLOOKUP(F12,[1]考察名单!$B$2:$L$9,11,0)</f>
        <v>71.5</v>
      </c>
      <c r="L12" s="15">
        <f>VLOOKUP(F12,[1]考察名单!$B$2:$M$9,12,0)</f>
        <v>62.5</v>
      </c>
      <c r="M12" s="17">
        <f>VLOOKUP(F12,[1]考察名单!$B$2:$O$9,14,0)</f>
        <v>0</v>
      </c>
      <c r="N12" s="13">
        <f>VLOOKUP(F12,[1]考察名单!$B$2:$P$9,15,0)</f>
        <v>134</v>
      </c>
      <c r="O12" s="15">
        <f>VLOOKUP(F12,[1]考察名单!$B$2:$Q$9,16,0)</f>
        <v>82.1</v>
      </c>
      <c r="P12" s="18">
        <f>VLOOKUP(F12,[1]考察名单!$B$2:$R$9,17,0)</f>
        <v>149.1</v>
      </c>
    </row>
  </sheetData>
  <sortState ref="A2:Q515">
    <sortCondition ref="E2"/>
  </sortState>
  <mergeCells count="2">
    <mergeCell ref="A1:B1"/>
    <mergeCell ref="A2:P2"/>
  </mergeCells>
  <phoneticPr fontId="9" type="noConversion"/>
  <printOptions horizontalCentered="1"/>
  <pageMargins left="0.47222222222222199" right="0.39305555555555599" top="0.39305555555555599" bottom="0.59027777777777801" header="0.59027777777777801" footer="0.78680555555555598"/>
  <pageSetup paperSize="9" scale="8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admin</cp:lastModifiedBy>
  <cp:lastPrinted>2018-08-04T17:20:00Z</cp:lastPrinted>
  <dcterms:created xsi:type="dcterms:W3CDTF">2018-08-04T17:07:00Z</dcterms:created>
  <dcterms:modified xsi:type="dcterms:W3CDTF">2025-06-17T11:05:31Z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KSORubyTemplateID" linkTarget="0">
    <vt:lpwstr>20</vt:lpwstr>
  </property>
  <property fmtid="{D5CDD505-2E9C-101B-9397-08002B2CF9AE}" pid="4" name="ICV">
    <vt:lpwstr>CBC68596F38A4EEE8E8F8C9EA89CF080</vt:lpwstr>
  </property>
</Properties>
</file>